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020" windowHeight="9720" tabRatio="589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2'!$2:$5</definedName>
    <definedName name="_xlnm.Print_Titles" localSheetId="2">'Раздел 3'!$2:$4</definedName>
  </definedNames>
  <calcPr fullCalcOnLoad="1"/>
</workbook>
</file>

<file path=xl/sharedStrings.xml><?xml version="1.0" encoding="utf-8"?>
<sst xmlns="http://schemas.openxmlformats.org/spreadsheetml/2006/main" count="134" uniqueCount="113">
  <si>
    <t>Раздел 1. Общая информация</t>
  </si>
  <si>
    <t>Грантополучатель</t>
  </si>
  <si>
    <t>Номер и дата заключения Договора</t>
  </si>
  <si>
    <t>Дата составления отчета</t>
  </si>
  <si>
    <t>в том числе:</t>
  </si>
  <si>
    <t>6.1.</t>
  </si>
  <si>
    <t>6.2.</t>
  </si>
  <si>
    <t>7.</t>
  </si>
  <si>
    <t>8.</t>
  </si>
  <si>
    <t>9.</t>
  </si>
  <si>
    <t>1.</t>
  </si>
  <si>
    <t>2.</t>
  </si>
  <si>
    <t>3.</t>
  </si>
  <si>
    <t>4.</t>
  </si>
  <si>
    <t>5.</t>
  </si>
  <si>
    <t>6.</t>
  </si>
  <si>
    <t>М.П.</t>
  </si>
  <si>
    <t>собственные и привлеченные (благотворительные) средства</t>
  </si>
  <si>
    <t>за первый отчетный период</t>
  </si>
  <si>
    <t>за второй отчетный период</t>
  </si>
  <si>
    <t>Всего</t>
  </si>
  <si>
    <t>Остаток средств на конец отчетного периода</t>
  </si>
  <si>
    <t>Итого:</t>
  </si>
  <si>
    <t>от Фонда поддержки детей, находящихся в трудной жизненной ситуации</t>
  </si>
  <si>
    <t>"Отчет принят"</t>
  </si>
  <si>
    <t>Председатель правления Фонда /__________________________ / М.В. Гордеева</t>
  </si>
  <si>
    <t>за третий отчетный период</t>
  </si>
  <si>
    <t>№№ п/п</t>
  </si>
  <si>
    <t>в сумме _________________(______________________________________) рублей</t>
  </si>
  <si>
    <t>10.</t>
  </si>
  <si>
    <t>Раздел 2. Отчет о фактических расходах по мероприятиям и источникам финансирования (в рублях)</t>
  </si>
  <si>
    <t>Наименование мероприятия</t>
  </si>
  <si>
    <t>Итого расходов:</t>
  </si>
  <si>
    <t>за четвертый отчетный период</t>
  </si>
  <si>
    <t xml:space="preserve">                                                                   о предоставлении денежных средств в виде гранта </t>
  </si>
  <si>
    <t xml:space="preserve">                                                                  Приложение 5</t>
  </si>
  <si>
    <t xml:space="preserve">Финансовый отчет о целевом использовании гранта  </t>
  </si>
  <si>
    <t>Наименование проекта</t>
  </si>
  <si>
    <r>
      <t>Отчетный период</t>
    </r>
    <r>
      <rPr>
        <sz val="12"/>
        <rFont val="Times New Roman"/>
        <family val="1"/>
      </rPr>
      <t xml:space="preserve"> (выделить строку отчетного периода желтым цветом) </t>
    </r>
  </si>
  <si>
    <r>
      <t xml:space="preserve">Общий объем финансирования проекта </t>
    </r>
    <r>
      <rPr>
        <sz val="12"/>
        <rFont val="Times New Roman"/>
        <family val="1"/>
      </rPr>
      <t>(рублей)</t>
    </r>
  </si>
  <si>
    <r>
      <t>Собственные и привлеченные (благотворительные) средства</t>
    </r>
    <r>
      <rPr>
        <sz val="12"/>
        <rFont val="Times New Roman"/>
        <family val="1"/>
      </rPr>
      <t xml:space="preserve"> (рублей)</t>
    </r>
  </si>
  <si>
    <r>
      <t xml:space="preserve">Средства гранта </t>
    </r>
    <r>
      <rPr>
        <sz val="12"/>
        <rFont val="Times New Roman"/>
        <family val="1"/>
      </rPr>
      <t>(рублей)</t>
    </r>
  </si>
  <si>
    <r>
      <t xml:space="preserve">Остаток средств гранта на начало отчетного периода </t>
    </r>
    <r>
      <rPr>
        <sz val="12"/>
        <rFont val="Times New Roman"/>
        <family val="1"/>
      </rPr>
      <t>(рублей)</t>
    </r>
  </si>
  <si>
    <r>
      <t xml:space="preserve">Получено средств гранта в отчетном периоде </t>
    </r>
    <r>
      <rPr>
        <sz val="12"/>
        <rFont val="Times New Roman"/>
        <family val="1"/>
      </rPr>
      <t>(рублей)</t>
    </r>
  </si>
  <si>
    <r>
      <t xml:space="preserve">Фактически израсходовано средств гранта в отчетном периоде </t>
    </r>
    <r>
      <rPr>
        <sz val="12"/>
        <rFont val="Times New Roman"/>
        <family val="1"/>
      </rPr>
      <t>(рублей)</t>
    </r>
  </si>
  <si>
    <r>
      <t>Остаток средств гранта на конец отчетного периода</t>
    </r>
    <r>
      <rPr>
        <sz val="12"/>
        <rFont val="Times New Roman"/>
        <family val="1"/>
      </rPr>
      <t xml:space="preserve"> (рублей)</t>
    </r>
  </si>
  <si>
    <t xml:space="preserve">грант </t>
  </si>
  <si>
    <t>Фактически израсходовано средств на реализацию мероприятий проекта</t>
  </si>
  <si>
    <t>Предусмотрено средств на реализацию мероприятий проекта</t>
  </si>
  <si>
    <t>Раздел 3. Отчет о фактических расходах по группам видов расходов Бюджета проекта (за счет гранта) (в рублях)</t>
  </si>
  <si>
    <t>Наименование групп видов расходов Бюджета проекта</t>
  </si>
  <si>
    <t xml:space="preserve">Предусмотрено средств гранта </t>
  </si>
  <si>
    <t xml:space="preserve">Фактически израсходовано средств гранта </t>
  </si>
  <si>
    <t>Первый отчетный период - с 1 апреля 2019 года по 30 сентября 2019 года</t>
  </si>
  <si>
    <t>Второй отчетный период - с 1 октября 2019 года по 31 декабря 2019 года</t>
  </si>
  <si>
    <t>Третий отчетный период - с 1 января 2020 года по 30 июня 2020 года</t>
  </si>
  <si>
    <t>Четвертый отчетный период - с 1 июля 2020 года по 30 сентября 2020 года</t>
  </si>
  <si>
    <t>Приобретение реабилитационного оборудования</t>
  </si>
  <si>
    <t>Приобретение специализированного оборудования для учебных и производственных классов (кабинетов) и мастерских, расходных материалов</t>
  </si>
  <si>
    <t>Приобретение игрового, спортивного, туристического оборудования, инвентаря и формы</t>
  </si>
  <si>
    <t>Приобретение компьютерной техники, оргтехники, теле-, аудио-, видео-, фото-техники, мультимедийного оборудования</t>
  </si>
  <si>
    <t xml:space="preserve">Оплата услуг специалистов, непосредственно внедряющих новые технологии, методики и способы действий, предусмотренные мероприятиями проекта, включая страховые взносы </t>
  </si>
  <si>
    <t>Расходы на проведение мероприятий  по социальной реабилитации, транспортные расходы для представителей целевой группы и сопровождающих их лиц и оплата за проведение мероприятий по интеграции в общество детей, находящихся в трудной жизненной ситуации</t>
  </si>
  <si>
    <t>Оплата услуг по повышению профессиональных компетенций специалистов, непосредственно обеспечивающих выполнение мероприятий проекта, внедряющих новые технологии, методики и способы действий, в том числе оплата проезда и проживания</t>
  </si>
  <si>
    <t>Приобретение диагностических методик, программных средств, программно-методических, видео материалов, электронно-образовательных ресурсов и специализированной литературы</t>
  </si>
  <si>
    <t>Расходы, направленные на обобщение эффективных результатов реализации проекта</t>
  </si>
  <si>
    <t>Приобретение мебели</t>
  </si>
  <si>
    <t>Приобретение бытовой техники, предметов интерьера</t>
  </si>
  <si>
    <t>Приобретение зоотехнического, садового инвентаря, растений, семян, саженцев и удобрений</t>
  </si>
  <si>
    <t xml:space="preserve">______________________ (С.В. Мерзляков)     </t>
  </si>
  <si>
    <t xml:space="preserve">                 (подпись)          </t>
  </si>
  <si>
    <t xml:space="preserve">                                                                  к Договору № 01-03-43п-2018.17/2</t>
  </si>
  <si>
    <t xml:space="preserve">                                                                  от "3" апреля 2019 г.</t>
  </si>
  <si>
    <t>Администрация муниципального образования "Киясовский район"</t>
  </si>
  <si>
    <t>«Рука в руке»</t>
  </si>
  <si>
    <t>01-03-43п-2018.17/2 от 03.04.2019</t>
  </si>
  <si>
    <t>Задача 1. Организация межведомственного взаимодействия по вопросам социализации и ресоциализации  несовершеннолетних, находящихся в конфликте с законом, профилактики преступности несовершеннолетних, в том числе повторной, на территории Киясовского района</t>
  </si>
  <si>
    <t xml:space="preserve">Создание и деятельность Координационного совета </t>
  </si>
  <si>
    <t>Формирование целевой группы проекта</t>
  </si>
  <si>
    <t>Организация и проведение семинаров для исполнителей и соисполнителей проекта с приглашением специалистов</t>
  </si>
  <si>
    <t>Задача 2. Оказание адресной  психолого-педагогической помощи несовершеннолетним, находящимся в конфликте с законом, и семьям их воспитывающим</t>
  </si>
  <si>
    <t xml:space="preserve">Организация работы кабинета психолого- педагогической помощи </t>
  </si>
  <si>
    <t>Задача 3.  Создание условий для формирования у участников целевой группы духовно-нравственных ценностей и активной гражданской позиции</t>
  </si>
  <si>
    <t xml:space="preserve">Реализация обучающей программы «Волонтёрский урок» </t>
  </si>
  <si>
    <t>Реализация проектной работы по сохранению памяти о воинах-интернационалистах «Книга памяти»</t>
  </si>
  <si>
    <t>Проведение мероприятий по профилактике правонарушений, безнадзорности, беспризорности и девиантного поведения несовершеннолетних</t>
  </si>
  <si>
    <t>Проведение комплекса мероприятий по повышению патриотического самосознания подростков. Участие в районных патриотических мероприятиях</t>
  </si>
  <si>
    <t xml:space="preserve">Поездка по турмаршруту «Мумыгырлы» (Зов матери)  </t>
  </si>
  <si>
    <t xml:space="preserve">Интеллектуальная игра «Минута» по истории родного края </t>
  </si>
  <si>
    <t xml:space="preserve">Реализация  проекта по изучению и исследованию малой Родины «Не исчезнет моя деревня» </t>
  </si>
  <si>
    <t xml:space="preserve">Реализация  программы «Мира не узнаешь, не зная края своего»  по  изучению родного края </t>
  </si>
  <si>
    <t xml:space="preserve">Поездки в г. Ижевск  в музей-заповедник «Лудорвай», музей М.Т. Калашникова, музей-усадьбу Г.А. Кулаковой  </t>
  </si>
  <si>
    <t>Задача 4.  Вовлечение несовершеннолетних в трудовую деятельность, создание условий для их социальной адаптации и профессионального самоопределения</t>
  </si>
  <si>
    <t xml:space="preserve">Проведение занятий  по профориентации специалистами Центра занятости населения, организация временного трудоустройства подростков в летний период </t>
  </si>
  <si>
    <t xml:space="preserve">Участие в реализации проекта  «Марафон добрых дел» </t>
  </si>
  <si>
    <t>Задача 5.  Формирование у подростков потребности в здоровом образе жизни, занятиях спортом</t>
  </si>
  <si>
    <t>Организация просветительской работы специалистов БУЗ УР «Киясовская РБ МЗ УР»</t>
  </si>
  <si>
    <t>Организация волонтерской деятельности по пропаганде здорового образа жизни</t>
  </si>
  <si>
    <t>Районный фестиваль волонтёрских отрядов «Зажигай, волонтер!»</t>
  </si>
  <si>
    <t>Участие несовершеннолетних в межрайонной профильной лагерной смене «Рука к руке»</t>
  </si>
  <si>
    <t>Реализация спортивно-туристической программы «Школа безопасности»</t>
  </si>
  <si>
    <t xml:space="preserve">Районный туристический слёт «Мы – будущее России!» </t>
  </si>
  <si>
    <t xml:space="preserve">Военизированные игры «Лазертаг», «Пейнтбол»  </t>
  </si>
  <si>
    <t xml:space="preserve">Соревнования  по хоккею с командой участников локальных войн, по мини-футболу с командой призывников   </t>
  </si>
  <si>
    <t>Задача 6. Восстановление детско-родительских отношений и укрепление утраченных семейных связей</t>
  </si>
  <si>
    <t>Районный  фестиваль  молодых семей «Союз родных сердец»</t>
  </si>
  <si>
    <t>Посещение Русского  драматического театра (г. Ижевск)</t>
  </si>
  <si>
    <t>Итоговый районный семейный фестиваль «Счастливы вместе»</t>
  </si>
  <si>
    <t>Задача 7. Обобщение и распространение позитивного опыта реализации мероприятий проекта через проведение региональной конференции; разработка и распространение методических и информационных материалов</t>
  </si>
  <si>
    <t xml:space="preserve">Создание портфолио достижений семей, отражающих успехи   несовершеннолетних целевой группы  </t>
  </si>
  <si>
    <t>Подготовка и тиражирование  информационно- методического сборника для специалистов</t>
  </si>
  <si>
    <t xml:space="preserve">Итоговое мероприятие  - районный семинар «Рука к руке» </t>
  </si>
  <si>
    <t>Глава муниципального образования «Киясовский район»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</si>
</sst>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14" fontId="2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B10">
      <selection activeCell="C26" sqref="C26"/>
    </sheetView>
  </sheetViews>
  <sheetFormatPr defaultColWidth="8.875" defaultRowHeight="12.75"/>
  <cols>
    <col min="1" max="1" width="6.625" style="1" customWidth="1"/>
    <col min="2" max="2" width="47.00390625" style="1" customWidth="1"/>
    <col min="3" max="3" width="93.00390625" style="1" customWidth="1"/>
    <col min="4" max="16384" width="8.875" style="1" customWidth="1"/>
  </cols>
  <sheetData>
    <row r="1" ht="15.75">
      <c r="C1" s="13" t="s">
        <v>35</v>
      </c>
    </row>
    <row r="2" ht="15.75">
      <c r="C2" s="13" t="s">
        <v>71</v>
      </c>
    </row>
    <row r="3" spans="1:3" ht="15.75">
      <c r="A3" s="15"/>
      <c r="B3" s="15"/>
      <c r="C3" s="13" t="s">
        <v>72</v>
      </c>
    </row>
    <row r="4" spans="1:3" ht="15.75">
      <c r="A4" s="42" t="s">
        <v>24</v>
      </c>
      <c r="B4" s="42"/>
      <c r="C4" s="13" t="s">
        <v>34</v>
      </c>
    </row>
    <row r="5" spans="1:3" ht="24" customHeight="1">
      <c r="A5" s="43" t="s">
        <v>28</v>
      </c>
      <c r="B5" s="43"/>
      <c r="C5" s="43"/>
    </row>
    <row r="6" spans="1:3" ht="15.75">
      <c r="A6" s="43" t="s">
        <v>23</v>
      </c>
      <c r="B6" s="43"/>
      <c r="C6" s="43"/>
    </row>
    <row r="7" spans="1:2" ht="15" customHeight="1">
      <c r="A7" s="7" t="s">
        <v>25</v>
      </c>
      <c r="B7" s="7"/>
    </row>
    <row r="8" ht="14.25" customHeight="1">
      <c r="B8" s="17" t="s">
        <v>16</v>
      </c>
    </row>
    <row r="9" spans="1:3" ht="21.75" customHeight="1">
      <c r="A9" s="44" t="s">
        <v>36</v>
      </c>
      <c r="B9" s="44"/>
      <c r="C9" s="44"/>
    </row>
    <row r="10" spans="1:3" ht="29.25" customHeight="1">
      <c r="A10" s="6" t="s">
        <v>27</v>
      </c>
      <c r="B10" s="45" t="s">
        <v>0</v>
      </c>
      <c r="C10" s="45"/>
    </row>
    <row r="11" spans="1:3" ht="27.75" customHeight="1">
      <c r="A11" s="2" t="s">
        <v>10</v>
      </c>
      <c r="B11" s="3" t="s">
        <v>1</v>
      </c>
      <c r="C11" s="4" t="s">
        <v>73</v>
      </c>
    </row>
    <row r="12" spans="1:3" ht="23.25" customHeight="1">
      <c r="A12" s="2" t="s">
        <v>11</v>
      </c>
      <c r="B12" s="3" t="s">
        <v>37</v>
      </c>
      <c r="C12" s="4" t="s">
        <v>74</v>
      </c>
    </row>
    <row r="13" spans="1:3" ht="19.5" customHeight="1">
      <c r="A13" s="2" t="s">
        <v>12</v>
      </c>
      <c r="B13" s="3" t="s">
        <v>2</v>
      </c>
      <c r="C13" s="4" t="s">
        <v>75</v>
      </c>
    </row>
    <row r="14" spans="1:3" ht="19.5" customHeight="1">
      <c r="A14" s="2" t="s">
        <v>13</v>
      </c>
      <c r="B14" s="3" t="s">
        <v>3</v>
      </c>
      <c r="C14" s="35">
        <v>43738</v>
      </c>
    </row>
    <row r="15" spans="1:3" ht="18.75" customHeight="1">
      <c r="A15" s="36" t="s">
        <v>14</v>
      </c>
      <c r="B15" s="39" t="s">
        <v>38</v>
      </c>
      <c r="C15" s="23" t="s">
        <v>53</v>
      </c>
    </row>
    <row r="16" spans="1:3" ht="18.75" customHeight="1">
      <c r="A16" s="37"/>
      <c r="B16" s="40"/>
      <c r="C16" s="14" t="s">
        <v>54</v>
      </c>
    </row>
    <row r="17" spans="1:3" ht="18.75" customHeight="1">
      <c r="A17" s="37"/>
      <c r="B17" s="40"/>
      <c r="C17" s="14" t="s">
        <v>55</v>
      </c>
    </row>
    <row r="18" spans="1:3" ht="22.5" customHeight="1">
      <c r="A18" s="38"/>
      <c r="B18" s="41"/>
      <c r="C18" s="4" t="s">
        <v>56</v>
      </c>
    </row>
    <row r="19" spans="1:3" ht="36" customHeight="1">
      <c r="A19" s="2" t="s">
        <v>15</v>
      </c>
      <c r="B19" s="3" t="s">
        <v>39</v>
      </c>
      <c r="C19" s="5">
        <f>C21+C22</f>
        <v>1708648</v>
      </c>
    </row>
    <row r="20" spans="1:3" ht="15" customHeight="1">
      <c r="A20" s="2"/>
      <c r="B20" s="3" t="s">
        <v>4</v>
      </c>
      <c r="C20" s="5"/>
    </row>
    <row r="21" spans="1:3" ht="29.25" customHeight="1">
      <c r="A21" s="2" t="s">
        <v>5</v>
      </c>
      <c r="B21" s="3" t="s">
        <v>40</v>
      </c>
      <c r="C21" s="5">
        <f>'Раздел 2'!D42</f>
        <v>265800</v>
      </c>
    </row>
    <row r="22" spans="1:3" ht="23.25" customHeight="1">
      <c r="A22" s="2" t="s">
        <v>6</v>
      </c>
      <c r="B22" s="3" t="s">
        <v>41</v>
      </c>
      <c r="C22" s="5">
        <f>'Раздел 2'!C42</f>
        <v>1442848</v>
      </c>
    </row>
    <row r="23" spans="1:3" ht="32.25" customHeight="1">
      <c r="A23" s="2" t="s">
        <v>7</v>
      </c>
      <c r="B23" s="3" t="s">
        <v>42</v>
      </c>
      <c r="C23" s="5">
        <v>0</v>
      </c>
    </row>
    <row r="24" spans="1:3" ht="31.5" customHeight="1">
      <c r="A24" s="2" t="s">
        <v>8</v>
      </c>
      <c r="B24" s="3" t="s">
        <v>43</v>
      </c>
      <c r="C24" s="5">
        <v>1009994</v>
      </c>
    </row>
    <row r="25" spans="1:3" ht="31.5" customHeight="1">
      <c r="A25" s="2" t="s">
        <v>9</v>
      </c>
      <c r="B25" s="3" t="s">
        <v>44</v>
      </c>
      <c r="C25" s="5">
        <f>'Раздел 2'!E42</f>
        <v>851305</v>
      </c>
    </row>
    <row r="26" spans="1:3" ht="31.5" customHeight="1">
      <c r="A26" s="2" t="s">
        <v>29</v>
      </c>
      <c r="B26" s="3" t="s">
        <v>45</v>
      </c>
      <c r="C26" s="5">
        <f>C23+C24-C25</f>
        <v>158689</v>
      </c>
    </row>
  </sheetData>
  <sheetProtection/>
  <mergeCells count="7">
    <mergeCell ref="A15:A18"/>
    <mergeCell ref="B15:B18"/>
    <mergeCell ref="A4:B4"/>
    <mergeCell ref="A6:C6"/>
    <mergeCell ref="A5:C5"/>
    <mergeCell ref="A9:C9"/>
    <mergeCell ref="B10:C10"/>
  </mergeCells>
  <printOptions/>
  <pageMargins left="0.1968503937007874" right="0.1968503937007874" top="0.1968503937007874" bottom="0.1968503937007874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25">
      <selection activeCell="E39" sqref="E39"/>
    </sheetView>
  </sheetViews>
  <sheetFormatPr defaultColWidth="8.875" defaultRowHeight="12.75"/>
  <cols>
    <col min="1" max="1" width="5.375" style="24" customWidth="1"/>
    <col min="2" max="2" width="44.625" style="24" customWidth="1"/>
    <col min="3" max="14" width="10.375" style="24" customWidth="1"/>
    <col min="15" max="16" width="10.25390625" style="24" customWidth="1"/>
    <col min="17" max="16384" width="8.875" style="24" customWidth="1"/>
  </cols>
  <sheetData>
    <row r="1" spans="1:16" ht="29.2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>
      <c r="A2" s="47" t="s">
        <v>27</v>
      </c>
      <c r="B2" s="47" t="s">
        <v>31</v>
      </c>
      <c r="C2" s="47" t="s">
        <v>48</v>
      </c>
      <c r="D2" s="47"/>
      <c r="E2" s="47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 t="s">
        <v>21</v>
      </c>
      <c r="P2" s="47"/>
    </row>
    <row r="3" spans="1:16" ht="31.5" customHeight="1">
      <c r="A3" s="47"/>
      <c r="B3" s="47"/>
      <c r="C3" s="47"/>
      <c r="D3" s="47"/>
      <c r="E3" s="47" t="s">
        <v>18</v>
      </c>
      <c r="F3" s="47"/>
      <c r="G3" s="47" t="s">
        <v>19</v>
      </c>
      <c r="H3" s="47"/>
      <c r="I3" s="47" t="s">
        <v>26</v>
      </c>
      <c r="J3" s="47"/>
      <c r="K3" s="47" t="s">
        <v>33</v>
      </c>
      <c r="L3" s="47"/>
      <c r="M3" s="47" t="s">
        <v>20</v>
      </c>
      <c r="N3" s="47"/>
      <c r="O3" s="47"/>
      <c r="P3" s="47"/>
    </row>
    <row r="4" spans="1:16" ht="105" customHeight="1">
      <c r="A4" s="47"/>
      <c r="B4" s="47"/>
      <c r="C4" s="16" t="s">
        <v>46</v>
      </c>
      <c r="D4" s="16" t="s">
        <v>17</v>
      </c>
      <c r="E4" s="16" t="s">
        <v>46</v>
      </c>
      <c r="F4" s="16" t="s">
        <v>17</v>
      </c>
      <c r="G4" s="16" t="s">
        <v>46</v>
      </c>
      <c r="H4" s="16" t="s">
        <v>17</v>
      </c>
      <c r="I4" s="16" t="s">
        <v>46</v>
      </c>
      <c r="J4" s="16" t="s">
        <v>17</v>
      </c>
      <c r="K4" s="16" t="s">
        <v>46</v>
      </c>
      <c r="L4" s="16" t="s">
        <v>17</v>
      </c>
      <c r="M4" s="16" t="s">
        <v>46</v>
      </c>
      <c r="N4" s="16" t="s">
        <v>17</v>
      </c>
      <c r="O4" s="16" t="s">
        <v>46</v>
      </c>
      <c r="P4" s="16" t="s">
        <v>17</v>
      </c>
    </row>
    <row r="5" spans="1:16" ht="15.75">
      <c r="A5" s="11">
        <v>1</v>
      </c>
      <c r="B5" s="11">
        <f>A5+1</f>
        <v>2</v>
      </c>
      <c r="C5" s="11">
        <f aca="true" t="shared" si="0" ref="C5:P5">B5+1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1">
        <f t="shared" si="0"/>
        <v>7</v>
      </c>
      <c r="H5" s="11">
        <f t="shared" si="0"/>
        <v>8</v>
      </c>
      <c r="I5" s="11">
        <f t="shared" si="0"/>
        <v>9</v>
      </c>
      <c r="J5" s="11">
        <f t="shared" si="0"/>
        <v>10</v>
      </c>
      <c r="K5" s="11">
        <f t="shared" si="0"/>
        <v>11</v>
      </c>
      <c r="L5" s="11">
        <f t="shared" si="0"/>
        <v>12</v>
      </c>
      <c r="M5" s="11">
        <f t="shared" si="0"/>
        <v>13</v>
      </c>
      <c r="N5" s="11">
        <f t="shared" si="0"/>
        <v>14</v>
      </c>
      <c r="O5" s="11">
        <f t="shared" si="0"/>
        <v>15</v>
      </c>
      <c r="P5" s="11">
        <f t="shared" si="0"/>
        <v>16</v>
      </c>
    </row>
    <row r="6" spans="1:16" ht="33" customHeight="1">
      <c r="A6" s="48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ht="31.5">
      <c r="A7" s="8">
        <v>1</v>
      </c>
      <c r="B7" s="4" t="s">
        <v>77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f aca="true" t="shared" si="1" ref="M7:M19">E7+G7+I7+K7</f>
        <v>0</v>
      </c>
      <c r="N7" s="9">
        <f aca="true" t="shared" si="2" ref="N7:N19">F7+H7+J7+L7</f>
        <v>0</v>
      </c>
      <c r="O7" s="9">
        <f aca="true" t="shared" si="3" ref="O7:O19">C7-M7</f>
        <v>0</v>
      </c>
      <c r="P7" s="9">
        <f aca="true" t="shared" si="4" ref="P7:P19">D7-N7</f>
        <v>0</v>
      </c>
    </row>
    <row r="8" spans="1:16" ht="15.75">
      <c r="A8" s="8">
        <v>2</v>
      </c>
      <c r="B8" s="4" t="s">
        <v>78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f t="shared" si="1"/>
        <v>0</v>
      </c>
      <c r="N8" s="9">
        <f t="shared" si="2"/>
        <v>0</v>
      </c>
      <c r="O8" s="9">
        <f t="shared" si="3"/>
        <v>0</v>
      </c>
      <c r="P8" s="9">
        <f t="shared" si="4"/>
        <v>0</v>
      </c>
    </row>
    <row r="9" spans="1:16" ht="47.25">
      <c r="A9" s="8">
        <v>3</v>
      </c>
      <c r="B9" s="4" t="s">
        <v>79</v>
      </c>
      <c r="C9" s="9">
        <v>4576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 t="shared" si="1"/>
        <v>0</v>
      </c>
      <c r="N9" s="9">
        <f t="shared" si="2"/>
        <v>0</v>
      </c>
      <c r="O9" s="9">
        <f t="shared" si="3"/>
        <v>4576</v>
      </c>
      <c r="P9" s="9">
        <f t="shared" si="4"/>
        <v>0</v>
      </c>
    </row>
    <row r="10" spans="1:16" ht="15.75">
      <c r="A10" s="48" t="s">
        <v>80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33" customHeight="1">
      <c r="A11" s="8">
        <v>4</v>
      </c>
      <c r="B11" s="4" t="s">
        <v>81</v>
      </c>
      <c r="C11" s="9">
        <v>241404</v>
      </c>
      <c r="D11" s="9">
        <v>2000</v>
      </c>
      <c r="E11" s="9">
        <v>213115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 t="shared" si="1"/>
        <v>213115</v>
      </c>
      <c r="N11" s="9">
        <f t="shared" si="2"/>
        <v>0</v>
      </c>
      <c r="O11" s="9">
        <f t="shared" si="3"/>
        <v>28289</v>
      </c>
      <c r="P11" s="9">
        <f t="shared" si="4"/>
        <v>2000</v>
      </c>
    </row>
    <row r="12" spans="1:16" ht="15.75">
      <c r="A12" s="48" t="s">
        <v>82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31.5">
      <c r="A13" s="8">
        <v>5</v>
      </c>
      <c r="B13" s="4" t="s">
        <v>83</v>
      </c>
      <c r="C13" s="9">
        <v>27789</v>
      </c>
      <c r="D13" s="9">
        <v>6000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 t="shared" si="1"/>
        <v>0</v>
      </c>
      <c r="N13" s="9">
        <f t="shared" si="2"/>
        <v>0</v>
      </c>
      <c r="O13" s="9">
        <f t="shared" si="3"/>
        <v>27789</v>
      </c>
      <c r="P13" s="9">
        <f t="shared" si="4"/>
        <v>6000</v>
      </c>
    </row>
    <row r="14" spans="1:16" ht="47.25">
      <c r="A14" s="8">
        <v>6</v>
      </c>
      <c r="B14" s="4" t="s">
        <v>84</v>
      </c>
      <c r="C14" s="9">
        <v>31500</v>
      </c>
      <c r="D14" s="9">
        <v>5000</v>
      </c>
      <c r="E14" s="9">
        <v>0</v>
      </c>
      <c r="F14" s="9">
        <v>1193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 t="shared" si="1"/>
        <v>0</v>
      </c>
      <c r="N14" s="9">
        <f t="shared" si="2"/>
        <v>1193</v>
      </c>
      <c r="O14" s="9">
        <f t="shared" si="3"/>
        <v>31500</v>
      </c>
      <c r="P14" s="9">
        <f t="shared" si="4"/>
        <v>3807</v>
      </c>
    </row>
    <row r="15" spans="1:16" ht="63">
      <c r="A15" s="8">
        <v>7</v>
      </c>
      <c r="B15" s="4" t="s">
        <v>85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f t="shared" si="1"/>
        <v>0</v>
      </c>
      <c r="N15" s="9">
        <f t="shared" si="2"/>
        <v>0</v>
      </c>
      <c r="O15" s="9">
        <f t="shared" si="3"/>
        <v>0</v>
      </c>
      <c r="P15" s="9">
        <f t="shared" si="4"/>
        <v>0</v>
      </c>
    </row>
    <row r="16" spans="1:16" ht="63">
      <c r="A16" s="8">
        <v>8</v>
      </c>
      <c r="B16" s="4" t="s">
        <v>86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 t="shared" si="1"/>
        <v>0</v>
      </c>
      <c r="N16" s="9">
        <f t="shared" si="2"/>
        <v>0</v>
      </c>
      <c r="O16" s="9">
        <f t="shared" si="3"/>
        <v>0</v>
      </c>
      <c r="P16" s="9">
        <f t="shared" si="4"/>
        <v>0</v>
      </c>
    </row>
    <row r="17" spans="1:16" ht="31.5">
      <c r="A17" s="8">
        <v>9</v>
      </c>
      <c r="B17" s="4" t="s">
        <v>87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1"/>
        <v>0</v>
      </c>
      <c r="N17" s="9">
        <f t="shared" si="2"/>
        <v>0</v>
      </c>
      <c r="O17" s="9">
        <f t="shared" si="3"/>
        <v>0</v>
      </c>
      <c r="P17" s="9">
        <f t="shared" si="4"/>
        <v>0</v>
      </c>
    </row>
    <row r="18" spans="1:16" ht="31.5">
      <c r="A18" s="8">
        <v>10</v>
      </c>
      <c r="B18" s="4" t="s">
        <v>88</v>
      </c>
      <c r="C18" s="9">
        <v>4300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1"/>
        <v>0</v>
      </c>
      <c r="N18" s="9">
        <f t="shared" si="2"/>
        <v>0</v>
      </c>
      <c r="O18" s="9">
        <f t="shared" si="3"/>
        <v>4300</v>
      </c>
      <c r="P18" s="9">
        <f t="shared" si="4"/>
        <v>0</v>
      </c>
    </row>
    <row r="19" spans="1:16" ht="47.25">
      <c r="A19" s="8">
        <v>11</v>
      </c>
      <c r="B19" s="4" t="s">
        <v>89</v>
      </c>
      <c r="C19" s="9">
        <v>95713</v>
      </c>
      <c r="D19" s="9">
        <v>1500</v>
      </c>
      <c r="E19" s="9">
        <v>66700</v>
      </c>
      <c r="F19" s="9">
        <v>1574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1"/>
        <v>66700</v>
      </c>
      <c r="N19" s="9">
        <f t="shared" si="2"/>
        <v>1574</v>
      </c>
      <c r="O19" s="9">
        <f t="shared" si="3"/>
        <v>29013</v>
      </c>
      <c r="P19" s="9">
        <f t="shared" si="4"/>
        <v>-74</v>
      </c>
    </row>
    <row r="20" spans="1:16" ht="47.25">
      <c r="A20" s="8">
        <v>12</v>
      </c>
      <c r="B20" s="4" t="s">
        <v>90</v>
      </c>
      <c r="C20" s="9">
        <v>116968</v>
      </c>
      <c r="D20" s="9">
        <v>2500</v>
      </c>
      <c r="E20" s="9">
        <v>22395</v>
      </c>
      <c r="F20" s="9">
        <v>1500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aca="true" t="shared" si="5" ref="M20:M31">E20+G20+I20+K20</f>
        <v>22395</v>
      </c>
      <c r="N20" s="9">
        <f aca="true" t="shared" si="6" ref="N20:N31">F20+H20+J20+L20</f>
        <v>1500</v>
      </c>
      <c r="O20" s="9">
        <f aca="true" t="shared" si="7" ref="O20:O31">C20-M20</f>
        <v>94573</v>
      </c>
      <c r="P20" s="9">
        <f aca="true" t="shared" si="8" ref="P20:P31">D20-N20</f>
        <v>1000</v>
      </c>
    </row>
    <row r="21" spans="1:16" ht="47.25">
      <c r="A21" s="8">
        <v>13</v>
      </c>
      <c r="B21" s="4" t="s">
        <v>91</v>
      </c>
      <c r="C21" s="9">
        <v>3300</v>
      </c>
      <c r="D21" s="9">
        <v>6300</v>
      </c>
      <c r="E21" s="9">
        <v>1100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5"/>
        <v>1100</v>
      </c>
      <c r="N21" s="9">
        <f t="shared" si="6"/>
        <v>0</v>
      </c>
      <c r="O21" s="9">
        <f t="shared" si="7"/>
        <v>2200</v>
      </c>
      <c r="P21" s="9">
        <f t="shared" si="8"/>
        <v>6300</v>
      </c>
    </row>
    <row r="22" spans="1:16" ht="15.75">
      <c r="A22" s="48" t="s">
        <v>92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ht="78.75">
      <c r="A23" s="8">
        <v>14</v>
      </c>
      <c r="B23" s="4" t="s">
        <v>93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5"/>
        <v>0</v>
      </c>
      <c r="N23" s="9">
        <f t="shared" si="6"/>
        <v>0</v>
      </c>
      <c r="O23" s="9">
        <f t="shared" si="7"/>
        <v>0</v>
      </c>
      <c r="P23" s="9">
        <f t="shared" si="8"/>
        <v>0</v>
      </c>
    </row>
    <row r="24" spans="1:16" ht="31.5">
      <c r="A24" s="8">
        <v>15</v>
      </c>
      <c r="B24" s="4" t="s">
        <v>94</v>
      </c>
      <c r="C24" s="9">
        <v>239710</v>
      </c>
      <c r="D24" s="9">
        <v>200000</v>
      </c>
      <c r="E24" s="9">
        <v>177330</v>
      </c>
      <c r="F24" s="9">
        <v>88526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5"/>
        <v>177330</v>
      </c>
      <c r="N24" s="9">
        <f t="shared" si="6"/>
        <v>88526</v>
      </c>
      <c r="O24" s="9">
        <f t="shared" si="7"/>
        <v>62380</v>
      </c>
      <c r="P24" s="9">
        <f t="shared" si="8"/>
        <v>111474</v>
      </c>
    </row>
    <row r="25" spans="1:16" ht="15.75">
      <c r="A25" s="48" t="s">
        <v>95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ht="47.25">
      <c r="A26" s="8">
        <v>16</v>
      </c>
      <c r="B26" s="4" t="s">
        <v>96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5"/>
        <v>0</v>
      </c>
      <c r="N26" s="9">
        <f t="shared" si="6"/>
        <v>0</v>
      </c>
      <c r="O26" s="9">
        <f t="shared" si="7"/>
        <v>0</v>
      </c>
      <c r="P26" s="9">
        <f t="shared" si="8"/>
        <v>0</v>
      </c>
    </row>
    <row r="27" spans="1:16" ht="31.5">
      <c r="A27" s="8">
        <v>17</v>
      </c>
      <c r="B27" s="4" t="s">
        <v>97</v>
      </c>
      <c r="C27" s="9">
        <v>38250</v>
      </c>
      <c r="D27" s="9">
        <v>13700</v>
      </c>
      <c r="E27" s="9">
        <v>19000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5"/>
        <v>19000</v>
      </c>
      <c r="N27" s="9">
        <f t="shared" si="6"/>
        <v>0</v>
      </c>
      <c r="O27" s="9">
        <f t="shared" si="7"/>
        <v>19250</v>
      </c>
      <c r="P27" s="9">
        <f t="shared" si="8"/>
        <v>13700</v>
      </c>
    </row>
    <row r="28" spans="1:16" ht="31.5">
      <c r="A28" s="8">
        <v>18</v>
      </c>
      <c r="B28" s="4" t="s">
        <v>98</v>
      </c>
      <c r="C28" s="9">
        <v>6000</v>
      </c>
      <c r="D28" s="9">
        <v>3500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 t="shared" si="5"/>
        <v>0</v>
      </c>
      <c r="N28" s="9">
        <f t="shared" si="6"/>
        <v>0</v>
      </c>
      <c r="O28" s="9">
        <f t="shared" si="7"/>
        <v>6000</v>
      </c>
      <c r="P28" s="9">
        <f t="shared" si="8"/>
        <v>3500</v>
      </c>
    </row>
    <row r="29" spans="1:16" ht="47.25">
      <c r="A29" s="8">
        <v>19</v>
      </c>
      <c r="B29" s="4" t="s">
        <v>99</v>
      </c>
      <c r="C29" s="9">
        <v>172500</v>
      </c>
      <c r="D29" s="9">
        <v>8000</v>
      </c>
      <c r="E29" s="9">
        <v>162750</v>
      </c>
      <c r="F29" s="9">
        <v>10533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5"/>
        <v>162750</v>
      </c>
      <c r="N29" s="9">
        <f t="shared" si="6"/>
        <v>10533</v>
      </c>
      <c r="O29" s="9">
        <f t="shared" si="7"/>
        <v>9750</v>
      </c>
      <c r="P29" s="9">
        <f t="shared" si="8"/>
        <v>-2533</v>
      </c>
    </row>
    <row r="30" spans="1:16" ht="31.5">
      <c r="A30" s="8">
        <v>20</v>
      </c>
      <c r="B30" s="4" t="s">
        <v>100</v>
      </c>
      <c r="C30" s="9">
        <v>141484</v>
      </c>
      <c r="D30" s="9">
        <v>1300</v>
      </c>
      <c r="E30" s="9">
        <v>141480</v>
      </c>
      <c r="F30" s="9">
        <v>1300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5"/>
        <v>141480</v>
      </c>
      <c r="N30" s="9">
        <f t="shared" si="6"/>
        <v>1300</v>
      </c>
      <c r="O30" s="9">
        <f t="shared" si="7"/>
        <v>4</v>
      </c>
      <c r="P30" s="9">
        <f t="shared" si="8"/>
        <v>0</v>
      </c>
    </row>
    <row r="31" spans="1:16" ht="31.5">
      <c r="A31" s="8">
        <v>21</v>
      </c>
      <c r="B31" s="4" t="s">
        <v>101</v>
      </c>
      <c r="C31" s="9">
        <v>24900</v>
      </c>
      <c r="D31" s="9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5"/>
        <v>0</v>
      </c>
      <c r="N31" s="9">
        <f t="shared" si="6"/>
        <v>0</v>
      </c>
      <c r="O31" s="9">
        <f t="shared" si="7"/>
        <v>24900</v>
      </c>
      <c r="P31" s="9">
        <f t="shared" si="8"/>
        <v>2000</v>
      </c>
    </row>
    <row r="32" spans="1:16" ht="31.5">
      <c r="A32" s="8">
        <v>22</v>
      </c>
      <c r="B32" s="4" t="s">
        <v>102</v>
      </c>
      <c r="C32" s="9">
        <v>35200</v>
      </c>
      <c r="D32" s="9">
        <v>3500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aca="true" t="shared" si="9" ref="M32:M41">E32+G32+I32+K32</f>
        <v>0</v>
      </c>
      <c r="N32" s="9">
        <f aca="true" t="shared" si="10" ref="N32:N41">F32+H32+J32+L32</f>
        <v>0</v>
      </c>
      <c r="O32" s="9">
        <f aca="true" t="shared" si="11" ref="O32:O41">C32-M32</f>
        <v>35200</v>
      </c>
      <c r="P32" s="9">
        <f aca="true" t="shared" si="12" ref="P32:P41">D32-N32</f>
        <v>3500</v>
      </c>
    </row>
    <row r="33" spans="1:16" ht="47.25">
      <c r="A33" s="8">
        <v>23</v>
      </c>
      <c r="B33" s="4" t="s">
        <v>103</v>
      </c>
      <c r="C33" s="9">
        <v>43710</v>
      </c>
      <c r="D33" s="9">
        <v>1300</v>
      </c>
      <c r="E33" s="9">
        <v>15110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9"/>
        <v>15110</v>
      </c>
      <c r="N33" s="9">
        <f t="shared" si="10"/>
        <v>0</v>
      </c>
      <c r="O33" s="9">
        <f t="shared" si="11"/>
        <v>28600</v>
      </c>
      <c r="P33" s="9">
        <f t="shared" si="12"/>
        <v>1300</v>
      </c>
    </row>
    <row r="34" spans="1:16" ht="15.75">
      <c r="A34" s="48" t="s">
        <v>104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</row>
    <row r="35" spans="1:16" ht="31.5">
      <c r="A35" s="8">
        <v>24</v>
      </c>
      <c r="B35" s="4" t="s">
        <v>105</v>
      </c>
      <c r="C35" s="9">
        <v>12750</v>
      </c>
      <c r="D35" s="9">
        <v>1400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 t="shared" si="9"/>
        <v>0</v>
      </c>
      <c r="N35" s="9">
        <f t="shared" si="10"/>
        <v>0</v>
      </c>
      <c r="O35" s="9">
        <f t="shared" si="11"/>
        <v>12750</v>
      </c>
      <c r="P35" s="9">
        <f t="shared" si="12"/>
        <v>1400</v>
      </c>
    </row>
    <row r="36" spans="1:16" ht="31.5">
      <c r="A36" s="8">
        <v>25</v>
      </c>
      <c r="B36" s="4" t="s">
        <v>106</v>
      </c>
      <c r="C36" s="9">
        <v>11000</v>
      </c>
      <c r="D36" s="9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 t="shared" si="9"/>
        <v>0</v>
      </c>
      <c r="N36" s="9">
        <f t="shared" si="10"/>
        <v>0</v>
      </c>
      <c r="O36" s="9">
        <f t="shared" si="11"/>
        <v>11000</v>
      </c>
      <c r="P36" s="9">
        <f t="shared" si="12"/>
        <v>2000</v>
      </c>
    </row>
    <row r="37" spans="1:16" ht="31.5">
      <c r="A37" s="8">
        <v>26</v>
      </c>
      <c r="B37" s="4" t="s">
        <v>107</v>
      </c>
      <c r="C37" s="9">
        <v>68554</v>
      </c>
      <c r="D37" s="9">
        <v>5000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 t="shared" si="9"/>
        <v>0</v>
      </c>
      <c r="N37" s="9">
        <f t="shared" si="10"/>
        <v>0</v>
      </c>
      <c r="O37" s="9">
        <f t="shared" si="11"/>
        <v>68554</v>
      </c>
      <c r="P37" s="9">
        <f t="shared" si="12"/>
        <v>5000</v>
      </c>
    </row>
    <row r="38" spans="1:16" ht="33" customHeight="1">
      <c r="A38" s="48" t="s">
        <v>108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</row>
    <row r="39" spans="1:16" ht="47.25">
      <c r="A39" s="8">
        <v>27</v>
      </c>
      <c r="B39" s="4" t="s">
        <v>109</v>
      </c>
      <c r="C39" s="9">
        <v>39390</v>
      </c>
      <c r="D39" s="9">
        <v>0</v>
      </c>
      <c r="E39" s="9">
        <v>32325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 t="shared" si="9"/>
        <v>32325</v>
      </c>
      <c r="N39" s="9">
        <f t="shared" si="10"/>
        <v>0</v>
      </c>
      <c r="O39" s="9">
        <f t="shared" si="11"/>
        <v>7065</v>
      </c>
      <c r="P39" s="9">
        <f t="shared" si="12"/>
        <v>0</v>
      </c>
    </row>
    <row r="40" spans="1:16" ht="47.25">
      <c r="A40" s="8">
        <v>28</v>
      </c>
      <c r="B40" s="4" t="s">
        <v>110</v>
      </c>
      <c r="C40" s="9">
        <v>80000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f t="shared" si="9"/>
        <v>0</v>
      </c>
      <c r="N40" s="9">
        <f t="shared" si="10"/>
        <v>0</v>
      </c>
      <c r="O40" s="9">
        <f t="shared" si="11"/>
        <v>80000</v>
      </c>
      <c r="P40" s="9">
        <f t="shared" si="12"/>
        <v>0</v>
      </c>
    </row>
    <row r="41" spans="1:16" ht="31.5">
      <c r="A41" s="8">
        <v>29</v>
      </c>
      <c r="B41" s="4" t="s">
        <v>111</v>
      </c>
      <c r="C41" s="9">
        <v>3850</v>
      </c>
      <c r="D41" s="9">
        <v>800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f t="shared" si="9"/>
        <v>0</v>
      </c>
      <c r="N41" s="9">
        <f t="shared" si="10"/>
        <v>0</v>
      </c>
      <c r="O41" s="9">
        <f t="shared" si="11"/>
        <v>3850</v>
      </c>
      <c r="P41" s="9">
        <f t="shared" si="12"/>
        <v>800</v>
      </c>
    </row>
    <row r="42" spans="1:16" ht="25.5" customHeight="1">
      <c r="A42" s="8"/>
      <c r="B42" s="10" t="s">
        <v>22</v>
      </c>
      <c r="C42" s="12">
        <f aca="true" t="shared" si="13" ref="C42:P42">SUM(C6:C41)</f>
        <v>1442848</v>
      </c>
      <c r="D42" s="12">
        <f t="shared" si="13"/>
        <v>265800</v>
      </c>
      <c r="E42" s="12">
        <f t="shared" si="13"/>
        <v>851305</v>
      </c>
      <c r="F42" s="12">
        <f t="shared" si="13"/>
        <v>104626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13"/>
        <v>0</v>
      </c>
      <c r="M42" s="12">
        <f t="shared" si="13"/>
        <v>851305</v>
      </c>
      <c r="N42" s="12">
        <f t="shared" si="13"/>
        <v>104626</v>
      </c>
      <c r="O42" s="12">
        <f t="shared" si="13"/>
        <v>591543</v>
      </c>
      <c r="P42" s="12">
        <f t="shared" si="13"/>
        <v>161174</v>
      </c>
    </row>
  </sheetData>
  <sheetProtection/>
  <mergeCells count="18">
    <mergeCell ref="A34:P34"/>
    <mergeCell ref="A38:P38"/>
    <mergeCell ref="A6:P6"/>
    <mergeCell ref="A10:P10"/>
    <mergeCell ref="K3:L3"/>
    <mergeCell ref="G3:H3"/>
    <mergeCell ref="A12:P12"/>
    <mergeCell ref="A22:P22"/>
    <mergeCell ref="A25:P25"/>
    <mergeCell ref="A1:P1"/>
    <mergeCell ref="A2:A4"/>
    <mergeCell ref="B2:B4"/>
    <mergeCell ref="C2:D3"/>
    <mergeCell ref="E2:N2"/>
    <mergeCell ref="O2:P3"/>
    <mergeCell ref="M3:N3"/>
    <mergeCell ref="I3:J3"/>
    <mergeCell ref="E3:F3"/>
  </mergeCells>
  <printOptions/>
  <pageMargins left="0.1968503937007874" right="0.1968503937007874" top="0.1968503937007874" bottom="0.1968503937007874" header="0.31496062992125984" footer="0.31496062992125984"/>
  <pageSetup firstPageNumber="2" useFirstPageNumber="1" fitToHeight="0" fitToWidth="0" horizontalDpi="600" verticalDpi="600" orientation="landscape" paperSize="9" scale="73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0">
      <selection activeCell="D5" sqref="D5:D16"/>
    </sheetView>
  </sheetViews>
  <sheetFormatPr defaultColWidth="8.875" defaultRowHeight="12.75"/>
  <cols>
    <col min="1" max="1" width="5.375" style="1" customWidth="1"/>
    <col min="2" max="2" width="61.75390625" style="1" customWidth="1"/>
    <col min="3" max="3" width="14.625" style="1" customWidth="1"/>
    <col min="4" max="9" width="13.25390625" style="1" customWidth="1"/>
    <col min="10" max="16384" width="8.875" style="1" customWidth="1"/>
  </cols>
  <sheetData>
    <row r="1" spans="1:9" ht="27.7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7" t="s">
        <v>27</v>
      </c>
      <c r="B2" s="47" t="s">
        <v>50</v>
      </c>
      <c r="C2" s="51" t="s">
        <v>51</v>
      </c>
      <c r="D2" s="47" t="s">
        <v>52</v>
      </c>
      <c r="E2" s="47"/>
      <c r="F2" s="47"/>
      <c r="G2" s="47"/>
      <c r="H2" s="47"/>
      <c r="I2" s="47" t="s">
        <v>21</v>
      </c>
    </row>
    <row r="3" spans="1:9" ht="51.75" customHeight="1">
      <c r="A3" s="47"/>
      <c r="B3" s="47"/>
      <c r="C3" s="52"/>
      <c r="D3" s="18" t="s">
        <v>18</v>
      </c>
      <c r="E3" s="18" t="s">
        <v>19</v>
      </c>
      <c r="F3" s="18" t="s">
        <v>26</v>
      </c>
      <c r="G3" s="18" t="s">
        <v>33</v>
      </c>
      <c r="H3" s="18" t="s">
        <v>20</v>
      </c>
      <c r="I3" s="47"/>
    </row>
    <row r="4" spans="1:9" ht="15.75">
      <c r="A4" s="11">
        <v>1</v>
      </c>
      <c r="B4" s="11">
        <f>A4+1</f>
        <v>2</v>
      </c>
      <c r="C4" s="11">
        <f aca="true" t="shared" si="0" ref="C4:I4">B4+1</f>
        <v>3</v>
      </c>
      <c r="D4" s="11">
        <f t="shared" si="0"/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11">
        <f t="shared" si="0"/>
        <v>9</v>
      </c>
    </row>
    <row r="5" spans="1:9" ht="26.25" customHeight="1">
      <c r="A5" s="21">
        <v>1</v>
      </c>
      <c r="B5" s="19" t="s">
        <v>57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f>D5+E5+F5+G5</f>
        <v>0</v>
      </c>
      <c r="I5" s="9">
        <f>C5-H5</f>
        <v>0</v>
      </c>
    </row>
    <row r="6" spans="1:9" ht="47.25">
      <c r="A6" s="21">
        <v>2</v>
      </c>
      <c r="B6" s="19" t="s">
        <v>58</v>
      </c>
      <c r="C6" s="9">
        <v>236460</v>
      </c>
      <c r="D6" s="9">
        <v>173750</v>
      </c>
      <c r="E6" s="9">
        <v>0</v>
      </c>
      <c r="F6" s="9">
        <v>0</v>
      </c>
      <c r="G6" s="9">
        <v>0</v>
      </c>
      <c r="H6" s="9">
        <f aca="true" t="shared" si="1" ref="H6:H16">D6+E6+F6+G6</f>
        <v>173750</v>
      </c>
      <c r="I6" s="9">
        <f aca="true" t="shared" si="2" ref="I6:I16">C6-H6</f>
        <v>62710</v>
      </c>
    </row>
    <row r="7" spans="1:9" ht="42" customHeight="1">
      <c r="A7" s="21">
        <v>3</v>
      </c>
      <c r="B7" s="19" t="s">
        <v>59</v>
      </c>
      <c r="C7" s="9">
        <v>339394</v>
      </c>
      <c r="D7" s="9">
        <v>269290</v>
      </c>
      <c r="E7" s="9">
        <v>0</v>
      </c>
      <c r="F7" s="9">
        <v>0</v>
      </c>
      <c r="G7" s="9">
        <v>0</v>
      </c>
      <c r="H7" s="9">
        <f t="shared" si="1"/>
        <v>269290</v>
      </c>
      <c r="I7" s="9">
        <f t="shared" si="2"/>
        <v>70104</v>
      </c>
    </row>
    <row r="8" spans="1:9" ht="47.25">
      <c r="A8" s="21">
        <v>4</v>
      </c>
      <c r="B8" s="19" t="s">
        <v>60</v>
      </c>
      <c r="C8" s="9">
        <v>299992</v>
      </c>
      <c r="D8" s="9">
        <v>214399</v>
      </c>
      <c r="E8" s="9">
        <v>0</v>
      </c>
      <c r="F8" s="9">
        <v>0</v>
      </c>
      <c r="G8" s="9">
        <v>0</v>
      </c>
      <c r="H8" s="9">
        <f t="shared" si="1"/>
        <v>214399</v>
      </c>
      <c r="I8" s="9">
        <f t="shared" si="2"/>
        <v>85593</v>
      </c>
    </row>
    <row r="9" spans="1:9" ht="70.5" customHeight="1">
      <c r="A9" s="21">
        <v>5</v>
      </c>
      <c r="B9" s="19" t="s">
        <v>61</v>
      </c>
      <c r="C9" s="9">
        <v>20845</v>
      </c>
      <c r="D9" s="9">
        <v>0</v>
      </c>
      <c r="E9" s="9">
        <v>0</v>
      </c>
      <c r="F9" s="9">
        <v>0</v>
      </c>
      <c r="G9" s="9">
        <v>0</v>
      </c>
      <c r="H9" s="9">
        <f t="shared" si="1"/>
        <v>0</v>
      </c>
      <c r="I9" s="9">
        <f t="shared" si="2"/>
        <v>20845</v>
      </c>
    </row>
    <row r="10" spans="1:9" ht="78.75">
      <c r="A10" s="21">
        <v>6</v>
      </c>
      <c r="B10" s="19" t="s">
        <v>62</v>
      </c>
      <c r="C10" s="9">
        <v>319915</v>
      </c>
      <c r="D10" s="9">
        <v>73995</v>
      </c>
      <c r="E10" s="9">
        <v>0</v>
      </c>
      <c r="F10" s="9">
        <v>0</v>
      </c>
      <c r="G10" s="9">
        <v>0</v>
      </c>
      <c r="H10" s="9">
        <f t="shared" si="1"/>
        <v>73995</v>
      </c>
      <c r="I10" s="9">
        <f t="shared" si="2"/>
        <v>245920</v>
      </c>
    </row>
    <row r="11" spans="1:9" ht="78.75">
      <c r="A11" s="21">
        <v>7</v>
      </c>
      <c r="B11" s="19" t="s">
        <v>63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1"/>
        <v>0</v>
      </c>
      <c r="I11" s="9">
        <f t="shared" si="2"/>
        <v>0</v>
      </c>
    </row>
    <row r="12" spans="1:9" ht="63">
      <c r="A12" s="21">
        <v>8</v>
      </c>
      <c r="B12" s="19" t="s">
        <v>64</v>
      </c>
      <c r="C12" s="9">
        <v>1000</v>
      </c>
      <c r="D12" s="9">
        <v>0</v>
      </c>
      <c r="E12" s="9">
        <v>0</v>
      </c>
      <c r="F12" s="9">
        <v>0</v>
      </c>
      <c r="G12" s="9">
        <v>0</v>
      </c>
      <c r="H12" s="9">
        <f t="shared" si="1"/>
        <v>0</v>
      </c>
      <c r="I12" s="9">
        <f t="shared" si="2"/>
        <v>1000</v>
      </c>
    </row>
    <row r="13" spans="1:9" ht="31.5">
      <c r="A13" s="21">
        <v>9</v>
      </c>
      <c r="B13" s="19" t="s">
        <v>65</v>
      </c>
      <c r="C13" s="9">
        <v>98240</v>
      </c>
      <c r="D13" s="9">
        <v>12326</v>
      </c>
      <c r="E13" s="9">
        <v>0</v>
      </c>
      <c r="F13" s="9">
        <v>0</v>
      </c>
      <c r="G13" s="9">
        <v>0</v>
      </c>
      <c r="H13" s="9">
        <f t="shared" si="1"/>
        <v>12326</v>
      </c>
      <c r="I13" s="9">
        <f t="shared" si="2"/>
        <v>85914</v>
      </c>
    </row>
    <row r="14" spans="1:9" ht="34.5" customHeight="1">
      <c r="A14" s="21">
        <v>10</v>
      </c>
      <c r="B14" s="19" t="s">
        <v>66</v>
      </c>
      <c r="C14" s="9">
        <v>110422</v>
      </c>
      <c r="D14" s="9">
        <v>90965</v>
      </c>
      <c r="E14" s="9">
        <v>0</v>
      </c>
      <c r="F14" s="9">
        <v>0</v>
      </c>
      <c r="G14" s="9">
        <v>0</v>
      </c>
      <c r="H14" s="9">
        <f t="shared" si="1"/>
        <v>90965</v>
      </c>
      <c r="I14" s="9">
        <f t="shared" si="2"/>
        <v>19457</v>
      </c>
    </row>
    <row r="15" spans="1:9" ht="34.5" customHeight="1">
      <c r="A15" s="21">
        <v>11</v>
      </c>
      <c r="B15" s="19" t="s">
        <v>67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1"/>
        <v>0</v>
      </c>
      <c r="I15" s="9">
        <f t="shared" si="2"/>
        <v>0</v>
      </c>
    </row>
    <row r="16" spans="1:9" ht="34.5" customHeight="1">
      <c r="A16" s="21">
        <v>12</v>
      </c>
      <c r="B16" s="19" t="s">
        <v>68</v>
      </c>
      <c r="C16" s="9">
        <v>16580</v>
      </c>
      <c r="D16" s="9">
        <v>16580</v>
      </c>
      <c r="E16" s="9">
        <v>0</v>
      </c>
      <c r="F16" s="9">
        <v>0</v>
      </c>
      <c r="G16" s="9">
        <v>0</v>
      </c>
      <c r="H16" s="9">
        <f t="shared" si="1"/>
        <v>16580</v>
      </c>
      <c r="I16" s="9">
        <f t="shared" si="2"/>
        <v>0</v>
      </c>
    </row>
    <row r="17" spans="1:9" ht="25.5" customHeight="1">
      <c r="A17" s="8"/>
      <c r="B17" s="20" t="s">
        <v>32</v>
      </c>
      <c r="C17" s="12">
        <f>SUM(C5:C16)</f>
        <v>1442848</v>
      </c>
      <c r="D17" s="12">
        <f>SUM(D5:D16)</f>
        <v>851305</v>
      </c>
      <c r="E17" s="12">
        <f>SUM(E5:E16)</f>
        <v>0</v>
      </c>
      <c r="F17" s="12">
        <f>SUM(F5:F16)</f>
        <v>0</v>
      </c>
      <c r="G17" s="12">
        <f>SUM(G5:G16)</f>
        <v>0</v>
      </c>
      <c r="H17" s="12">
        <f>SUM(H5:H16)</f>
        <v>851305</v>
      </c>
      <c r="I17" s="12">
        <f>SUM(I5:I16)</f>
        <v>591543</v>
      </c>
    </row>
    <row r="19" spans="1:3" s="27" customFormat="1" ht="15.75">
      <c r="A19" s="25"/>
      <c r="B19" s="26" t="s">
        <v>112</v>
      </c>
      <c r="C19" s="34"/>
    </row>
    <row r="20" spans="1:3" s="22" customFormat="1" ht="15.75">
      <c r="A20" s="28"/>
      <c r="B20" s="26" t="s">
        <v>69</v>
      </c>
      <c r="C20" s="29"/>
    </row>
    <row r="21" spans="1:3" s="22" customFormat="1" ht="15.75" customHeight="1">
      <c r="A21" s="28"/>
      <c r="B21" s="30" t="s">
        <v>70</v>
      </c>
      <c r="C21" s="31"/>
    </row>
    <row r="22" spans="1:3" s="22" customFormat="1" ht="15.75">
      <c r="A22" s="28"/>
      <c r="B22" s="32" t="s">
        <v>16</v>
      </c>
      <c r="C22" s="33"/>
    </row>
  </sheetData>
  <sheetProtection/>
  <mergeCells count="6">
    <mergeCell ref="C2:C3"/>
    <mergeCell ref="A1:I1"/>
    <mergeCell ref="I2:I3"/>
    <mergeCell ref="A2:A3"/>
    <mergeCell ref="B2:B3"/>
    <mergeCell ref="D2:H2"/>
  </mergeCells>
  <printOptions/>
  <pageMargins left="0.1968503937007874" right="0.1968503937007874" top="0.1968503937007874" bottom="0.1968503937007874" header="0.15748031496062992" footer="0.15748031496062992"/>
  <pageSetup firstPageNumber="5" useFirstPageNumber="1" fitToHeight="0" fitToWidth="0"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Ерыгина Мария Викторовна</cp:lastModifiedBy>
  <cp:lastPrinted>2019-10-21T11:59:07Z</cp:lastPrinted>
  <dcterms:created xsi:type="dcterms:W3CDTF">2005-05-12T22:05:41Z</dcterms:created>
  <dcterms:modified xsi:type="dcterms:W3CDTF">2019-11-05T07:11:13Z</dcterms:modified>
  <cp:category/>
  <cp:version/>
  <cp:contentType/>
  <cp:contentStatus/>
</cp:coreProperties>
</file>